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fic\Dropbox\12_Verein Gibelegg\11_Formulare\"/>
    </mc:Choice>
  </mc:AlternateContent>
  <xr:revisionPtr revIDLastSave="0" documentId="13_ncr:1_{2686DB23-E7C5-43CB-9E6A-B477ABC750E5}" xr6:coauthVersionLast="47" xr6:coauthVersionMax="47" xr10:uidLastSave="{00000000-0000-0000-0000-000000000000}"/>
  <bookViews>
    <workbookView xWindow="-120" yWindow="-120" windowWidth="29040" windowHeight="15720" xr2:uid="{A37E0D07-098B-4950-AAD2-56F94E037224}"/>
  </bookViews>
  <sheets>
    <sheet name="Preisrechn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1" l="1"/>
  <c r="L19" i="1"/>
  <c r="L42" i="1"/>
  <c r="L43" i="1"/>
  <c r="L44" i="1"/>
  <c r="E29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1" i="1"/>
  <c r="L40" i="1"/>
  <c r="L39" i="1"/>
  <c r="L37" i="1"/>
  <c r="L36" i="1"/>
  <c r="L35" i="1"/>
  <c r="L34" i="1"/>
  <c r="L32" i="1"/>
  <c r="L31" i="1"/>
  <c r="L30" i="1"/>
  <c r="L29" i="1"/>
  <c r="L28" i="1"/>
  <c r="L27" i="1"/>
  <c r="E27" i="1"/>
  <c r="L26" i="1"/>
  <c r="E26" i="1"/>
  <c r="L25" i="1"/>
  <c r="L24" i="1"/>
  <c r="L23" i="1"/>
  <c r="L22" i="1"/>
  <c r="L21" i="1"/>
  <c r="L20" i="1"/>
  <c r="C13" i="1"/>
  <c r="B11" i="1"/>
  <c r="H11" i="1" s="1"/>
  <c r="I11" i="1" s="1"/>
  <c r="L11" i="1" s="1"/>
  <c r="E25" i="1" l="1"/>
  <c r="Q11" i="1"/>
  <c r="N11" i="1"/>
  <c r="K11" i="1"/>
  <c r="E28" i="1"/>
  <c r="E24" i="1"/>
  <c r="M11" i="1" l="1"/>
  <c r="O11" i="1"/>
  <c r="P11" i="1" l="1"/>
  <c r="C21" i="1" s="1"/>
  <c r="R11" i="1" l="1"/>
  <c r="E21" i="1" s="1"/>
  <c r="E31" i="1" s="1"/>
</calcChain>
</file>

<file path=xl/sharedStrings.xml><?xml version="1.0" encoding="utf-8"?>
<sst xmlns="http://schemas.openxmlformats.org/spreadsheetml/2006/main" count="47" uniqueCount="41">
  <si>
    <t>VEREIN GIBELEGG-HAUS</t>
  </si>
  <si>
    <t>AARBURG</t>
  </si>
  <si>
    <t>Anreise:</t>
  </si>
  <si>
    <t>Eingabe: TT.MM.JJJJ</t>
  </si>
  <si>
    <t>Abreise:</t>
  </si>
  <si>
    <t>Tarif</t>
  </si>
  <si>
    <t>Preis/Nacht</t>
  </si>
  <si>
    <t>Anzahl Nächte</t>
  </si>
  <si>
    <t>Personen Ü16</t>
  </si>
  <si>
    <t>Personen U16</t>
  </si>
  <si>
    <t>Total</t>
  </si>
  <si>
    <t>Minimum</t>
  </si>
  <si>
    <t>Preis Kunde</t>
  </si>
  <si>
    <t>Tarif 1: Schülerferienlager, Klassenlager, Jungschi, J+S-Kurse, etc.</t>
  </si>
  <si>
    <t>Tarif 2: Vereine, Firmen, Familien, J+S-Kurse, etc.</t>
  </si>
  <si>
    <t>Anzahl Personen</t>
  </si>
  <si>
    <t>Personen 6-16</t>
  </si>
  <si>
    <t>Personen über 16 Jahre</t>
  </si>
  <si>
    <t>Grundtaxe</t>
  </si>
  <si>
    <t>Zwischentotal 1</t>
  </si>
  <si>
    <t>Nebenkosten</t>
  </si>
  <si>
    <t>Beherbergungsabgabe</t>
  </si>
  <si>
    <t>Personen &gt; 16 Jahre</t>
  </si>
  <si>
    <t>Heizung</t>
  </si>
  <si>
    <t>Einrichten Vortag</t>
  </si>
  <si>
    <t>Nein</t>
  </si>
  <si>
    <t>Vorgängige Besichtigung</t>
  </si>
  <si>
    <t>Strom</t>
  </si>
  <si>
    <t>Schätzung, Verrechnung nach eff. Verbrauch</t>
  </si>
  <si>
    <t>Zwischentotal 2 **</t>
  </si>
  <si>
    <t>Kehrrichtgebühren, Verluste, Beschädigungen, Ansichtskarten</t>
  </si>
  <si>
    <t>Leintuch/Kissenbezug</t>
  </si>
  <si>
    <t>Vor der Eingabe von Daten</t>
  </si>
  <si>
    <t>muss die Bearbeitung aktiviert werden.</t>
  </si>
  <si>
    <t>*</t>
  </si>
  <si>
    <t>** Im Zwischentotal 2 nicht inbegriffen sind:</t>
  </si>
  <si>
    <t>Wäschereinigung, Benützung Geschirrspülmaschine, Nachreinigung,</t>
  </si>
  <si>
    <t xml:space="preserve">Teuerungsbedingte Anpassungen bei den Nebenkosten </t>
  </si>
  <si>
    <t>nach Abschluss des Mietvertrages bleiben vorbehalten.</t>
  </si>
  <si>
    <t>* Bei einer Belegungsdauer von über 21 Tagen verlangen Sie eine Offerte.</t>
  </si>
  <si>
    <t>Preisrechner Ferienhaus Gibelegg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</si>
</sst>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Verdana"/>
      <family val="2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2" borderId="5" xfId="0" applyFont="1" applyFill="1" applyBorder="1" applyProtection="1">
      <protection locked="0"/>
    </xf>
    <xf numFmtId="0" fontId="0" fillId="3" borderId="0" xfId="0" applyFill="1"/>
    <xf numFmtId="0" fontId="0" fillId="3" borderId="0" xfId="0" applyFill="1" applyAlignment="1">
      <alignment wrapText="1"/>
    </xf>
    <xf numFmtId="0" fontId="1" fillId="3" borderId="0" xfId="0" applyFont="1" applyFill="1"/>
    <xf numFmtId="3" fontId="0" fillId="3" borderId="0" xfId="0" applyNumberFormat="1" applyFill="1" applyAlignment="1">
      <alignment horizontal="right"/>
    </xf>
    <xf numFmtId="2" fontId="0" fillId="3" borderId="0" xfId="0" applyNumberFormat="1" applyFill="1"/>
    <xf numFmtId="0" fontId="0" fillId="3" borderId="0" xfId="0" applyFill="1" applyProtection="1">
      <protection locked="0"/>
    </xf>
    <xf numFmtId="0" fontId="0" fillId="3" borderId="4" xfId="0" applyFill="1" applyBorder="1"/>
    <xf numFmtId="2" fontId="1" fillId="3" borderId="0" xfId="0" applyNumberFormat="1" applyFont="1" applyFill="1"/>
    <xf numFmtId="1" fontId="0" fillId="3" borderId="0" xfId="0" applyNumberFormat="1" applyFill="1"/>
    <xf numFmtId="0" fontId="5" fillId="3" borderId="0" xfId="0" applyFont="1" applyFill="1"/>
    <xf numFmtId="2" fontId="7" fillId="3" borderId="4" xfId="0" applyNumberFormat="1" applyFont="1" applyFill="1" applyBorder="1"/>
    <xf numFmtId="0" fontId="2" fillId="3" borderId="6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2" fillId="3" borderId="9" xfId="0" applyFont="1" applyFill="1" applyBorder="1"/>
    <xf numFmtId="0" fontId="0" fillId="3" borderId="0" xfId="0" applyFill="1" applyBorder="1"/>
    <xf numFmtId="0" fontId="0" fillId="3" borderId="10" xfId="0" applyFill="1" applyBorder="1"/>
    <xf numFmtId="0" fontId="0" fillId="3" borderId="9" xfId="0" applyFill="1" applyBorder="1"/>
    <xf numFmtId="0" fontId="4" fillId="3" borderId="9" xfId="0" applyFont="1" applyFill="1" applyBorder="1"/>
    <xf numFmtId="0" fontId="5" fillId="3" borderId="0" xfId="0" applyFont="1" applyFill="1" applyBorder="1"/>
    <xf numFmtId="0" fontId="4" fillId="3" borderId="0" xfId="0" applyFont="1" applyFill="1" applyBorder="1"/>
    <xf numFmtId="0" fontId="6" fillId="0" borderId="0" xfId="0" applyFont="1" applyBorder="1"/>
    <xf numFmtId="0" fontId="5" fillId="3" borderId="9" xfId="0" applyFont="1" applyFill="1" applyBorder="1"/>
    <xf numFmtId="2" fontId="4" fillId="3" borderId="0" xfId="0" applyNumberFormat="1" applyFont="1" applyFill="1" applyBorder="1"/>
    <xf numFmtId="0" fontId="7" fillId="3" borderId="9" xfId="0" applyFont="1" applyFill="1" applyBorder="1"/>
    <xf numFmtId="0" fontId="8" fillId="3" borderId="0" xfId="0" applyFont="1" applyFill="1" applyBorder="1"/>
    <xf numFmtId="0" fontId="4" fillId="2" borderId="0" xfId="0" applyFont="1" applyFill="1" applyBorder="1" applyProtection="1">
      <protection locked="0"/>
    </xf>
    <xf numFmtId="0" fontId="7" fillId="3" borderId="9" xfId="0" quotePrefix="1" applyFont="1" applyFill="1" applyBorder="1"/>
    <xf numFmtId="0" fontId="0" fillId="3" borderId="13" xfId="0" applyFill="1" applyBorder="1"/>
    <xf numFmtId="0" fontId="0" fillId="3" borderId="14" xfId="0" applyFill="1" applyBorder="1"/>
    <xf numFmtId="0" fontId="0" fillId="0" borderId="0" xfId="0" applyFill="1"/>
    <xf numFmtId="0" fontId="6" fillId="0" borderId="0" xfId="0" applyFont="1" applyFill="1"/>
    <xf numFmtId="0" fontId="0" fillId="4" borderId="0" xfId="0" applyFill="1"/>
    <xf numFmtId="0" fontId="0" fillId="4" borderId="0" xfId="0" applyFill="1" applyAlignment="1">
      <alignment wrapText="1"/>
    </xf>
    <xf numFmtId="2" fontId="0" fillId="4" borderId="0" xfId="0" applyNumberFormat="1" applyFill="1"/>
    <xf numFmtId="0" fontId="0" fillId="4" borderId="0" xfId="0" applyFill="1" applyProtection="1">
      <protection locked="0"/>
    </xf>
    <xf numFmtId="0" fontId="0" fillId="5" borderId="0" xfId="0" applyFill="1"/>
    <xf numFmtId="0" fontId="0" fillId="5" borderId="0" xfId="0" applyFill="1" applyAlignment="1">
      <alignment wrapText="1"/>
    </xf>
    <xf numFmtId="2" fontId="0" fillId="5" borderId="0" xfId="0" applyNumberFormat="1" applyFill="1"/>
    <xf numFmtId="0" fontId="0" fillId="5" borderId="0" xfId="0" applyFill="1" applyProtection="1">
      <protection locked="0"/>
    </xf>
    <xf numFmtId="0" fontId="6" fillId="3" borderId="9" xfId="0" quotePrefix="1" applyFont="1" applyFill="1" applyBorder="1"/>
    <xf numFmtId="0" fontId="6" fillId="3" borderId="0" xfId="0" quotePrefix="1" applyFont="1" applyFill="1" applyBorder="1"/>
    <xf numFmtId="0" fontId="1" fillId="0" borderId="0" xfId="0" applyFont="1" applyFill="1"/>
    <xf numFmtId="0" fontId="9" fillId="3" borderId="9" xfId="0" applyFont="1" applyFill="1" applyBorder="1"/>
    <xf numFmtId="0" fontId="9" fillId="3" borderId="12" xfId="0" applyFont="1" applyFill="1" applyBorder="1"/>
    <xf numFmtId="0" fontId="5" fillId="3" borderId="13" xfId="0" applyFont="1" applyFill="1" applyBorder="1"/>
    <xf numFmtId="14" fontId="4" fillId="2" borderId="1" xfId="0" applyNumberFormat="1" applyFont="1" applyFill="1" applyBorder="1" applyAlignment="1" applyProtection="1">
      <alignment horizontal="center"/>
      <protection locked="0"/>
    </xf>
    <xf numFmtId="14" fontId="4" fillId="2" borderId="3" xfId="0" applyNumberFormat="1" applyFont="1" applyFill="1" applyBorder="1" applyAlignment="1" applyProtection="1">
      <alignment horizontal="center"/>
      <protection locked="0"/>
    </xf>
    <xf numFmtId="0" fontId="3" fillId="3" borderId="1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19589</xdr:colOff>
      <xdr:row>0</xdr:row>
      <xdr:rowOff>109448</xdr:rowOff>
    </xdr:from>
    <xdr:to>
      <xdr:col>4</xdr:col>
      <xdr:colOff>714914</xdr:colOff>
      <xdr:row>5</xdr:row>
      <xdr:rowOff>99471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B1846CA-ABE1-4368-AF15-57191E279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3504" y="109448"/>
          <a:ext cx="1459122" cy="1068325"/>
        </a:xfrm>
        <a:prstGeom prst="rect">
          <a:avLst/>
        </a:prstGeom>
      </xdr:spPr>
    </xdr:pic>
    <xdr:clientData/>
  </xdr:twoCellAnchor>
  <xdr:twoCellAnchor>
    <xdr:from>
      <xdr:col>24</xdr:col>
      <xdr:colOff>89858</xdr:colOff>
      <xdr:row>0</xdr:row>
      <xdr:rowOff>107830</xdr:rowOff>
    </xdr:from>
    <xdr:to>
      <xdr:col>24</xdr:col>
      <xdr:colOff>646981</xdr:colOff>
      <xdr:row>2</xdr:row>
      <xdr:rowOff>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2D0EB5D5-08C1-4DBA-9D79-FEDCFAB9DDBC}"/>
            </a:ext>
          </a:extLst>
        </xdr:cNvPr>
        <xdr:cNvSpPr/>
      </xdr:nvSpPr>
      <xdr:spPr>
        <a:xfrm rot="10800000">
          <a:off x="9578915" y="107830"/>
          <a:ext cx="557123" cy="40436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9A6B7-CD41-492A-848F-C6F405B78F14}">
  <dimension ref="A1:AV69"/>
  <sheetViews>
    <sheetView tabSelected="1" zoomScale="106" zoomScaleNormal="106" workbookViewId="0">
      <selection activeCell="W15" sqref="W15"/>
    </sheetView>
  </sheetViews>
  <sheetFormatPr baseColWidth="10" defaultRowHeight="15" x14ac:dyDescent="0.25"/>
  <cols>
    <col min="1" max="1" width="29" customWidth="1"/>
    <col min="2" max="2" width="8.5703125" customWidth="1"/>
    <col min="3" max="3" width="20.28515625" customWidth="1"/>
    <col min="6" max="6" width="4.140625" customWidth="1"/>
    <col min="7" max="18" width="11.42578125" hidden="1" customWidth="1"/>
    <col min="19" max="19" width="11.42578125" customWidth="1"/>
    <col min="22" max="22" width="0" hidden="1" customWidth="1"/>
  </cols>
  <sheetData>
    <row r="1" spans="1:48" ht="19.5" x14ac:dyDescent="0.25">
      <c r="A1" s="13" t="s">
        <v>0</v>
      </c>
      <c r="B1" s="14"/>
      <c r="C1" s="14"/>
      <c r="D1" s="14"/>
      <c r="E1" s="14"/>
      <c r="F1" s="1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</row>
    <row r="2" spans="1:48" ht="20.25" x14ac:dyDescent="0.3">
      <c r="A2" s="16" t="s">
        <v>1</v>
      </c>
      <c r="B2" s="17"/>
      <c r="C2" s="17"/>
      <c r="D2" s="17"/>
      <c r="E2" s="17"/>
      <c r="F2" s="1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2"/>
      <c r="T2" s="33"/>
      <c r="U2" s="33"/>
      <c r="V2" s="33"/>
      <c r="W2" s="33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</row>
    <row r="3" spans="1:48" x14ac:dyDescent="0.25">
      <c r="A3" s="19"/>
      <c r="B3" s="17"/>
      <c r="C3" s="17"/>
      <c r="D3" s="17"/>
      <c r="E3" s="17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</row>
    <row r="4" spans="1:48" x14ac:dyDescent="0.25">
      <c r="A4" s="19"/>
      <c r="B4" s="17"/>
      <c r="C4" s="17"/>
      <c r="D4" s="17"/>
      <c r="E4" s="17"/>
      <c r="F4" s="1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2"/>
      <c r="T4" s="32"/>
      <c r="U4" s="32"/>
      <c r="X4" s="44" t="s">
        <v>32</v>
      </c>
      <c r="Y4" s="44"/>
      <c r="Z4" s="44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</row>
    <row r="5" spans="1:48" x14ac:dyDescent="0.25">
      <c r="A5" s="19"/>
      <c r="B5" s="17"/>
      <c r="C5" s="17"/>
      <c r="D5" s="17"/>
      <c r="E5" s="17"/>
      <c r="F5" s="18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2"/>
      <c r="T5" s="32"/>
      <c r="U5" s="32"/>
      <c r="X5" s="44" t="s">
        <v>33</v>
      </c>
      <c r="Y5" s="44"/>
      <c r="Z5" s="44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</row>
    <row r="6" spans="1:48" x14ac:dyDescent="0.25">
      <c r="A6" s="19"/>
      <c r="B6" s="17"/>
      <c r="C6" s="17"/>
      <c r="D6" s="17"/>
      <c r="E6" s="17"/>
      <c r="F6" s="1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</row>
    <row r="7" spans="1:48" ht="37.5" customHeight="1" x14ac:dyDescent="0.25">
      <c r="A7" s="50" t="s">
        <v>40</v>
      </c>
      <c r="B7" s="51"/>
      <c r="C7" s="51"/>
      <c r="D7" s="51"/>
      <c r="E7" s="51"/>
      <c r="F7" s="5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</row>
    <row r="8" spans="1:48" x14ac:dyDescent="0.25">
      <c r="A8" s="19"/>
      <c r="B8" s="17"/>
      <c r="C8" s="17"/>
      <c r="D8" s="17"/>
      <c r="E8" s="17"/>
      <c r="F8" s="1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</row>
    <row r="9" spans="1:48" ht="19.5" customHeight="1" x14ac:dyDescent="0.3">
      <c r="A9" s="20" t="s">
        <v>2</v>
      </c>
      <c r="B9" s="48"/>
      <c r="C9" s="49"/>
      <c r="D9" s="21" t="s">
        <v>3</v>
      </c>
      <c r="E9" s="22"/>
      <c r="F9" s="18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</row>
    <row r="10" spans="1:48" ht="18.75" customHeight="1" thickBot="1" x14ac:dyDescent="0.35">
      <c r="A10" s="20" t="s">
        <v>4</v>
      </c>
      <c r="B10" s="48"/>
      <c r="C10" s="49"/>
      <c r="D10" s="21" t="s">
        <v>3</v>
      </c>
      <c r="E10" s="22"/>
      <c r="F10" s="18"/>
      <c r="G10" s="2"/>
      <c r="H10" s="2"/>
      <c r="I10" s="2" t="s">
        <v>5</v>
      </c>
      <c r="J10" s="2"/>
      <c r="K10" s="34" t="s">
        <v>6</v>
      </c>
      <c r="L10" s="35" t="s">
        <v>7</v>
      </c>
      <c r="M10" s="35" t="s">
        <v>8</v>
      </c>
      <c r="N10" s="38"/>
      <c r="O10" s="39" t="s">
        <v>9</v>
      </c>
      <c r="P10" s="2" t="s">
        <v>10</v>
      </c>
      <c r="Q10" s="3" t="s">
        <v>11</v>
      </c>
      <c r="R10" s="4" t="s">
        <v>12</v>
      </c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</row>
    <row r="11" spans="1:48" ht="19.5" thickBot="1" x14ac:dyDescent="0.35">
      <c r="A11" s="20" t="s">
        <v>7</v>
      </c>
      <c r="B11" s="22">
        <f>B10-B9</f>
        <v>0</v>
      </c>
      <c r="C11" s="43" t="s">
        <v>34</v>
      </c>
      <c r="D11" s="22"/>
      <c r="E11" s="22"/>
      <c r="F11" s="18"/>
      <c r="G11" s="2"/>
      <c r="H11" s="2" t="str">
        <f>$B$13 &amp; $B$11</f>
        <v>0</v>
      </c>
      <c r="I11" s="5">
        <f>_xlfn.NUMBERVALUE(H11)</f>
        <v>0</v>
      </c>
      <c r="J11" s="5"/>
      <c r="K11" s="36" t="e">
        <f>VLOOKUP(I11,$I$19:$O$60,2,0)</f>
        <v>#N/A</v>
      </c>
      <c r="L11" s="36" t="e">
        <f>VLOOKUP(I11,$I$19:$N$60,3,0)</f>
        <v>#N/A</v>
      </c>
      <c r="M11" s="37" t="e">
        <f>B19*K11*L11</f>
        <v>#N/A</v>
      </c>
      <c r="N11" s="40" t="e">
        <f>VLOOKUP(I11,$I$19:$O$60,6,0)</f>
        <v>#N/A</v>
      </c>
      <c r="O11" s="41" t="e">
        <f>N11*L11*B18</f>
        <v>#N/A</v>
      </c>
      <c r="P11" s="2" t="e">
        <f>M11+O11</f>
        <v>#N/A</v>
      </c>
      <c r="Q11" s="6" t="e">
        <f>VLOOKUP(I11,$I$19:$O$60,5,0)</f>
        <v>#N/A</v>
      </c>
      <c r="R11" s="8" t="e">
        <f>IF(P11&gt;Q11,P11,Q11)</f>
        <v>#N/A</v>
      </c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</row>
    <row r="12" spans="1:48" ht="18.75" x14ac:dyDescent="0.3">
      <c r="A12" s="20"/>
      <c r="B12" s="22"/>
      <c r="C12" s="22"/>
      <c r="D12" s="22"/>
      <c r="E12" s="22"/>
      <c r="F12" s="18"/>
      <c r="G12" s="2"/>
      <c r="H12" s="2"/>
      <c r="I12" s="7"/>
      <c r="J12" s="7"/>
      <c r="K12" s="6"/>
      <c r="L12" s="7"/>
      <c r="M12" s="7"/>
      <c r="N12" s="2"/>
      <c r="O12" s="7"/>
      <c r="P12" s="2"/>
      <c r="Q12" s="2"/>
      <c r="R12" s="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</row>
    <row r="13" spans="1:48" ht="18.75" x14ac:dyDescent="0.3">
      <c r="A13" s="20" t="s">
        <v>5</v>
      </c>
      <c r="B13" s="1"/>
      <c r="C13" s="23" t="str">
        <f>IF(B19&gt;B18,"Tarif 1 nicht möglich"," ")</f>
        <v xml:space="preserve"> </v>
      </c>
      <c r="D13" s="22"/>
      <c r="E13" s="22"/>
      <c r="F13" s="18"/>
      <c r="G13" s="2"/>
      <c r="H13" s="2"/>
      <c r="I13" s="7"/>
      <c r="J13" s="7"/>
      <c r="K13" s="6"/>
      <c r="L13" s="7"/>
      <c r="M13" s="7"/>
      <c r="N13" s="2"/>
      <c r="O13" s="7"/>
      <c r="P13" s="2"/>
      <c r="Q13" s="2"/>
      <c r="R13" s="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</row>
    <row r="14" spans="1:48" ht="13.5" customHeight="1" x14ac:dyDescent="0.3">
      <c r="A14" s="24" t="s">
        <v>13</v>
      </c>
      <c r="B14" s="22"/>
      <c r="C14" s="17"/>
      <c r="D14" s="22"/>
      <c r="E14" s="22"/>
      <c r="F14" s="18"/>
      <c r="G14" s="2"/>
      <c r="H14" s="2"/>
      <c r="I14" s="7"/>
      <c r="J14" s="7"/>
      <c r="K14" s="6"/>
      <c r="L14" s="7"/>
      <c r="M14" s="7"/>
      <c r="N14" s="2"/>
      <c r="O14" s="7"/>
      <c r="P14" s="2"/>
      <c r="Q14" s="2"/>
      <c r="R14" s="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</row>
    <row r="15" spans="1:48" ht="13.5" customHeight="1" x14ac:dyDescent="0.3">
      <c r="A15" s="24" t="s">
        <v>14</v>
      </c>
      <c r="B15" s="22"/>
      <c r="C15" s="17"/>
      <c r="D15" s="22"/>
      <c r="E15" s="22"/>
      <c r="F15" s="18"/>
      <c r="G15" s="2"/>
      <c r="H15" s="2"/>
      <c r="I15" s="7"/>
      <c r="J15" s="7"/>
      <c r="K15" s="6"/>
      <c r="L15" s="7"/>
      <c r="M15" s="7"/>
      <c r="N15" s="2"/>
      <c r="O15" s="7"/>
      <c r="P15" s="2"/>
      <c r="Q15" s="2"/>
      <c r="R15" s="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</row>
    <row r="16" spans="1:48" ht="18.75" x14ac:dyDescent="0.3">
      <c r="A16" s="20"/>
      <c r="B16" s="22"/>
      <c r="C16" s="21"/>
      <c r="D16" s="22"/>
      <c r="E16" s="22"/>
      <c r="F16" s="18"/>
      <c r="G16" s="2"/>
      <c r="H16" s="2"/>
      <c r="I16" s="2"/>
      <c r="J16" s="2"/>
      <c r="K16" s="2"/>
      <c r="L16" s="2"/>
      <c r="M16" s="2"/>
      <c r="N16" s="2"/>
      <c r="O16" s="2"/>
      <c r="P16" s="6"/>
      <c r="Q16" s="2"/>
      <c r="R16" s="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</row>
    <row r="17" spans="1:48" ht="18.75" x14ac:dyDescent="0.3">
      <c r="A17" s="20" t="s">
        <v>15</v>
      </c>
      <c r="B17" s="22"/>
      <c r="C17" s="22"/>
      <c r="D17" s="22"/>
      <c r="E17" s="22"/>
      <c r="F17" s="18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</row>
    <row r="18" spans="1:48" ht="18.75" x14ac:dyDescent="0.3">
      <c r="A18" s="20" t="s">
        <v>16</v>
      </c>
      <c r="B18" s="1"/>
      <c r="C18" s="22"/>
      <c r="D18" s="25"/>
      <c r="E18" s="25"/>
      <c r="F18" s="18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</row>
    <row r="19" spans="1:48" ht="18.75" x14ac:dyDescent="0.3">
      <c r="A19" s="20" t="s">
        <v>17</v>
      </c>
      <c r="B19" s="1"/>
      <c r="C19" s="22"/>
      <c r="D19" s="25"/>
      <c r="E19" s="25"/>
      <c r="F19" s="18"/>
      <c r="G19" s="2"/>
      <c r="H19" s="2"/>
      <c r="I19" s="10">
        <v>11</v>
      </c>
      <c r="J19" s="2">
        <v>11</v>
      </c>
      <c r="K19" s="2">
        <v>1</v>
      </c>
      <c r="L19" s="2">
        <f>$B$18+$B$19</f>
        <v>0</v>
      </c>
      <c r="M19" s="2">
        <v>400</v>
      </c>
      <c r="N19" s="2">
        <v>11</v>
      </c>
      <c r="O19" s="2"/>
      <c r="P19" s="2"/>
      <c r="Q19" s="2"/>
      <c r="R19" s="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</row>
    <row r="20" spans="1:48" ht="19.5" thickBot="1" x14ac:dyDescent="0.35">
      <c r="A20" s="20" t="s">
        <v>18</v>
      </c>
      <c r="B20" s="22"/>
      <c r="C20" s="22"/>
      <c r="D20" s="25"/>
      <c r="E20" s="25">
        <v>100</v>
      </c>
      <c r="F20" s="18"/>
      <c r="G20" s="2"/>
      <c r="H20" s="2"/>
      <c r="I20" s="10">
        <v>12</v>
      </c>
      <c r="J20" s="2">
        <v>11</v>
      </c>
      <c r="K20" s="2">
        <v>2</v>
      </c>
      <c r="L20" s="2">
        <f t="shared" ref="L20:L60" si="0">$B$18+$B$19</f>
        <v>0</v>
      </c>
      <c r="M20" s="2">
        <v>600</v>
      </c>
      <c r="N20" s="2">
        <v>11</v>
      </c>
      <c r="O20" s="2"/>
      <c r="P20" s="2"/>
      <c r="Q20" s="2"/>
      <c r="R20" s="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</row>
    <row r="21" spans="1:48" ht="19.5" thickBot="1" x14ac:dyDescent="0.35">
      <c r="A21" s="26" t="s">
        <v>19</v>
      </c>
      <c r="B21" s="22"/>
      <c r="C21" s="22" t="e">
        <f>IF(Q11&gt;P11,"Mindesttaxe"," ")</f>
        <v>#N/A</v>
      </c>
      <c r="D21" s="22"/>
      <c r="E21" s="12" t="e">
        <f>R11+E20</f>
        <v>#N/A</v>
      </c>
      <c r="F21" s="18"/>
      <c r="G21" s="2"/>
      <c r="H21" s="2"/>
      <c r="I21" s="10">
        <v>13</v>
      </c>
      <c r="J21" s="2">
        <v>11</v>
      </c>
      <c r="K21" s="2">
        <v>3</v>
      </c>
      <c r="L21" s="2">
        <f t="shared" si="0"/>
        <v>0</v>
      </c>
      <c r="M21" s="2">
        <v>600</v>
      </c>
      <c r="N21" s="2">
        <v>11</v>
      </c>
      <c r="O21" s="2"/>
      <c r="P21" s="2"/>
      <c r="Q21" s="2"/>
      <c r="R21" s="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</row>
    <row r="22" spans="1:48" ht="18.75" x14ac:dyDescent="0.3">
      <c r="A22" s="20"/>
      <c r="B22" s="22"/>
      <c r="C22" s="22"/>
      <c r="D22" s="22"/>
      <c r="E22" s="25"/>
      <c r="F22" s="18"/>
      <c r="G22" s="2"/>
      <c r="H22" s="2"/>
      <c r="I22" s="10">
        <v>14</v>
      </c>
      <c r="J22" s="2">
        <v>11</v>
      </c>
      <c r="K22" s="2">
        <v>4</v>
      </c>
      <c r="L22" s="2">
        <f t="shared" si="0"/>
        <v>0</v>
      </c>
      <c r="M22" s="2">
        <v>700</v>
      </c>
      <c r="N22" s="2">
        <v>11</v>
      </c>
      <c r="O22" s="2"/>
      <c r="P22" s="2"/>
      <c r="Q22" s="2"/>
      <c r="R22" s="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</row>
    <row r="23" spans="1:48" ht="18.75" x14ac:dyDescent="0.3">
      <c r="A23" s="26" t="s">
        <v>20</v>
      </c>
      <c r="B23" s="22"/>
      <c r="C23" s="22"/>
      <c r="D23" s="22"/>
      <c r="E23" s="22"/>
      <c r="F23" s="18"/>
      <c r="G23" s="2"/>
      <c r="H23" s="2"/>
      <c r="I23" s="10">
        <v>15</v>
      </c>
      <c r="J23" s="2">
        <v>10</v>
      </c>
      <c r="K23" s="2">
        <v>5</v>
      </c>
      <c r="L23" s="2">
        <f t="shared" si="0"/>
        <v>0</v>
      </c>
      <c r="M23" s="2">
        <v>800</v>
      </c>
      <c r="N23" s="2">
        <v>10</v>
      </c>
      <c r="O23" s="2"/>
      <c r="P23" s="2"/>
      <c r="Q23" s="2"/>
      <c r="R23" s="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</row>
    <row r="24" spans="1:48" ht="18.75" x14ac:dyDescent="0.3">
      <c r="A24" s="20" t="s">
        <v>21</v>
      </c>
      <c r="B24" s="27" t="s">
        <v>22</v>
      </c>
      <c r="C24" s="17"/>
      <c r="D24" s="22"/>
      <c r="E24" s="25">
        <f>B19*1*B11</f>
        <v>0</v>
      </c>
      <c r="F24" s="18"/>
      <c r="G24" s="2"/>
      <c r="H24" s="2"/>
      <c r="I24" s="10">
        <v>16</v>
      </c>
      <c r="J24" s="2">
        <v>10</v>
      </c>
      <c r="K24" s="2">
        <v>6</v>
      </c>
      <c r="L24" s="2">
        <f t="shared" si="0"/>
        <v>0</v>
      </c>
      <c r="M24" s="2">
        <v>800</v>
      </c>
      <c r="N24" s="2">
        <v>10</v>
      </c>
      <c r="O24" s="2"/>
      <c r="P24" s="2"/>
      <c r="Q24" s="2"/>
      <c r="R24" s="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</row>
    <row r="25" spans="1:48" ht="18.75" x14ac:dyDescent="0.3">
      <c r="A25" s="20" t="s">
        <v>23</v>
      </c>
      <c r="B25" s="28" t="s">
        <v>25</v>
      </c>
      <c r="C25" s="22"/>
      <c r="D25" s="25">
        <v>80</v>
      </c>
      <c r="E25" s="25">
        <f>IF(B25="ja",B11*D25,0)</f>
        <v>0</v>
      </c>
      <c r="F25" s="18"/>
      <c r="G25" s="2"/>
      <c r="H25" s="2"/>
      <c r="I25" s="10">
        <v>17</v>
      </c>
      <c r="J25" s="2">
        <v>10</v>
      </c>
      <c r="K25" s="2">
        <v>7</v>
      </c>
      <c r="L25" s="2">
        <f t="shared" si="0"/>
        <v>0</v>
      </c>
      <c r="M25" s="2">
        <v>800</v>
      </c>
      <c r="N25" s="2">
        <v>10</v>
      </c>
      <c r="O25" s="2"/>
      <c r="P25" s="2"/>
      <c r="Q25" s="2"/>
      <c r="R25" s="11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</row>
    <row r="26" spans="1:48" ht="18.75" x14ac:dyDescent="0.3">
      <c r="A26" s="20" t="s">
        <v>24</v>
      </c>
      <c r="B26" s="28" t="s">
        <v>25</v>
      </c>
      <c r="C26" s="22"/>
      <c r="D26" s="25">
        <v>50</v>
      </c>
      <c r="E26" s="25">
        <f>IF(B26="Ja",D26,0)</f>
        <v>0</v>
      </c>
      <c r="F26" s="18"/>
      <c r="G26" s="2"/>
      <c r="H26" s="2"/>
      <c r="I26" s="10">
        <v>18</v>
      </c>
      <c r="J26" s="2">
        <v>10</v>
      </c>
      <c r="K26" s="2">
        <v>8</v>
      </c>
      <c r="L26" s="2">
        <f t="shared" si="0"/>
        <v>0</v>
      </c>
      <c r="M26" s="2">
        <v>800</v>
      </c>
      <c r="N26" s="2">
        <v>10</v>
      </c>
      <c r="O26" s="2"/>
      <c r="P26" s="2"/>
      <c r="Q26" s="2"/>
      <c r="R26" s="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</row>
    <row r="27" spans="1:48" ht="18.75" x14ac:dyDescent="0.3">
      <c r="A27" s="20" t="s">
        <v>26</v>
      </c>
      <c r="B27" s="28" t="s">
        <v>25</v>
      </c>
      <c r="C27" s="22"/>
      <c r="D27" s="25">
        <v>30</v>
      </c>
      <c r="E27" s="25">
        <f>IF(B27="Ja",D27,0)</f>
        <v>0</v>
      </c>
      <c r="F27" s="18"/>
      <c r="G27" s="2"/>
      <c r="H27" s="2"/>
      <c r="I27" s="10">
        <v>19</v>
      </c>
      <c r="J27" s="2">
        <v>10</v>
      </c>
      <c r="K27" s="2">
        <v>9</v>
      </c>
      <c r="L27" s="2">
        <f t="shared" si="0"/>
        <v>0</v>
      </c>
      <c r="M27" s="2">
        <v>800</v>
      </c>
      <c r="N27" s="2">
        <v>10</v>
      </c>
      <c r="O27" s="2"/>
      <c r="P27" s="2"/>
      <c r="Q27" s="2"/>
      <c r="R27" s="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</row>
    <row r="28" spans="1:48" ht="18.75" x14ac:dyDescent="0.3">
      <c r="A28" s="20" t="s">
        <v>27</v>
      </c>
      <c r="B28" s="27" t="s">
        <v>28</v>
      </c>
      <c r="C28" s="17"/>
      <c r="D28" s="25"/>
      <c r="E28" s="25">
        <f>B11*30</f>
        <v>0</v>
      </c>
      <c r="F28" s="18"/>
      <c r="G28" s="2"/>
      <c r="H28" s="2"/>
      <c r="I28" s="10">
        <v>110</v>
      </c>
      <c r="J28" s="2">
        <v>10</v>
      </c>
      <c r="K28" s="2">
        <v>10</v>
      </c>
      <c r="L28" s="2">
        <f t="shared" si="0"/>
        <v>0</v>
      </c>
      <c r="M28" s="2">
        <v>800</v>
      </c>
      <c r="N28" s="2">
        <v>10</v>
      </c>
      <c r="O28" s="2"/>
      <c r="P28" s="2"/>
      <c r="Q28" s="2"/>
      <c r="R28" s="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</row>
    <row r="29" spans="1:48" ht="18.75" x14ac:dyDescent="0.3">
      <c r="A29" s="20" t="s">
        <v>31</v>
      </c>
      <c r="B29" s="28" t="s">
        <v>25</v>
      </c>
      <c r="C29" s="22"/>
      <c r="D29" s="25">
        <v>5</v>
      </c>
      <c r="E29" s="25">
        <f>IF(B29="Ja",(B18+B19)*D29,0)</f>
        <v>0</v>
      </c>
      <c r="F29" s="18"/>
      <c r="G29" s="2"/>
      <c r="H29" s="2"/>
      <c r="I29" s="10">
        <v>111</v>
      </c>
      <c r="J29" s="2">
        <v>10</v>
      </c>
      <c r="K29" s="2">
        <v>11</v>
      </c>
      <c r="L29" s="2">
        <f t="shared" si="0"/>
        <v>0</v>
      </c>
      <c r="M29" s="2">
        <v>800</v>
      </c>
      <c r="N29" s="2">
        <v>10</v>
      </c>
      <c r="O29" s="2"/>
      <c r="P29" s="2"/>
      <c r="Q29" s="2"/>
      <c r="R29" s="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</row>
    <row r="30" spans="1:48" ht="19.5" thickBot="1" x14ac:dyDescent="0.35">
      <c r="A30" s="20"/>
      <c r="B30" s="22"/>
      <c r="C30" s="22"/>
      <c r="D30" s="22"/>
      <c r="E30" s="22"/>
      <c r="F30" s="18"/>
      <c r="G30" s="2"/>
      <c r="H30" s="2"/>
      <c r="I30" s="10">
        <v>112</v>
      </c>
      <c r="J30" s="2">
        <v>10</v>
      </c>
      <c r="K30" s="2">
        <v>12</v>
      </c>
      <c r="L30" s="2">
        <f t="shared" si="0"/>
        <v>0</v>
      </c>
      <c r="M30" s="2">
        <v>800</v>
      </c>
      <c r="N30" s="2">
        <v>10</v>
      </c>
      <c r="O30" s="2"/>
      <c r="P30" s="2"/>
      <c r="Q30" s="2"/>
      <c r="R30" s="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</row>
    <row r="31" spans="1:48" ht="19.5" thickBot="1" x14ac:dyDescent="0.35">
      <c r="A31" s="26" t="s">
        <v>29</v>
      </c>
      <c r="B31" s="17"/>
      <c r="C31" s="22"/>
      <c r="D31" s="22"/>
      <c r="E31" s="12" t="e">
        <f>SUM(E21:E29)</f>
        <v>#N/A</v>
      </c>
      <c r="F31" s="18"/>
      <c r="G31" s="2"/>
      <c r="H31" s="2"/>
      <c r="I31" s="10">
        <v>113</v>
      </c>
      <c r="J31" s="2">
        <v>10</v>
      </c>
      <c r="K31" s="2">
        <v>13</v>
      </c>
      <c r="L31" s="2">
        <f t="shared" si="0"/>
        <v>0</v>
      </c>
      <c r="M31" s="2">
        <v>800</v>
      </c>
      <c r="N31" s="2">
        <v>10</v>
      </c>
      <c r="O31" s="2"/>
      <c r="P31" s="2"/>
      <c r="Q31" s="2"/>
      <c r="R31" s="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</row>
    <row r="32" spans="1:48" x14ac:dyDescent="0.25">
      <c r="A32" s="19"/>
      <c r="B32" s="17"/>
      <c r="C32" s="17"/>
      <c r="D32" s="17"/>
      <c r="E32" s="17"/>
      <c r="F32" s="18"/>
      <c r="G32" s="2"/>
      <c r="H32" s="2"/>
      <c r="I32" s="10">
        <v>114</v>
      </c>
      <c r="J32" s="2">
        <v>10</v>
      </c>
      <c r="K32" s="2">
        <v>14</v>
      </c>
      <c r="L32" s="2">
        <f t="shared" si="0"/>
        <v>0</v>
      </c>
      <c r="M32" s="2">
        <v>800</v>
      </c>
      <c r="N32" s="2">
        <v>10</v>
      </c>
      <c r="O32" s="2"/>
      <c r="P32" s="2"/>
      <c r="Q32" s="2"/>
      <c r="R32" s="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</row>
    <row r="33" spans="1:48" ht="18.75" x14ac:dyDescent="0.3">
      <c r="A33" s="29" t="s">
        <v>35</v>
      </c>
      <c r="B33" s="17"/>
      <c r="C33" s="17"/>
      <c r="D33" s="17"/>
      <c r="E33" s="17"/>
      <c r="F33" s="18"/>
      <c r="G33" s="2"/>
      <c r="H33" s="2"/>
      <c r="I33" s="10">
        <v>116</v>
      </c>
      <c r="J33" s="2">
        <v>10</v>
      </c>
      <c r="K33" s="2">
        <v>16</v>
      </c>
      <c r="L33" s="2">
        <f t="shared" si="0"/>
        <v>0</v>
      </c>
      <c r="M33" s="2">
        <v>800</v>
      </c>
      <c r="N33" s="2">
        <v>10</v>
      </c>
      <c r="O33" s="2"/>
      <c r="P33" s="2"/>
      <c r="Q33" s="2"/>
      <c r="R33" s="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</row>
    <row r="34" spans="1:48" ht="18.75" x14ac:dyDescent="0.3">
      <c r="A34" s="20" t="s">
        <v>36</v>
      </c>
      <c r="B34" s="17"/>
      <c r="C34" s="17"/>
      <c r="D34" s="17"/>
      <c r="E34" s="17"/>
      <c r="F34" s="18"/>
      <c r="G34" s="2"/>
      <c r="H34" s="2"/>
      <c r="I34" s="10">
        <v>117</v>
      </c>
      <c r="J34" s="2">
        <v>10</v>
      </c>
      <c r="K34" s="2">
        <v>17</v>
      </c>
      <c r="L34" s="2">
        <f t="shared" si="0"/>
        <v>0</v>
      </c>
      <c r="M34" s="2">
        <v>800</v>
      </c>
      <c r="N34" s="2">
        <v>10</v>
      </c>
      <c r="O34" s="2"/>
      <c r="P34" s="2"/>
      <c r="Q34" s="2"/>
      <c r="R34" s="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</row>
    <row r="35" spans="1:48" ht="18.75" x14ac:dyDescent="0.3">
      <c r="A35" s="20" t="s">
        <v>30</v>
      </c>
      <c r="B35" s="17"/>
      <c r="C35" s="17"/>
      <c r="D35" s="17"/>
      <c r="E35" s="17"/>
      <c r="F35" s="18"/>
      <c r="G35" s="2"/>
      <c r="H35" s="2"/>
      <c r="I35" s="10">
        <v>118</v>
      </c>
      <c r="J35" s="2">
        <v>10</v>
      </c>
      <c r="K35" s="2">
        <v>18</v>
      </c>
      <c r="L35" s="2">
        <f t="shared" si="0"/>
        <v>0</v>
      </c>
      <c r="M35" s="2">
        <v>800</v>
      </c>
      <c r="N35" s="2">
        <v>10</v>
      </c>
      <c r="O35" s="2"/>
      <c r="P35" s="2"/>
      <c r="Q35" s="2"/>
      <c r="R35" s="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</row>
    <row r="36" spans="1:48" x14ac:dyDescent="0.25">
      <c r="A36" s="19"/>
      <c r="B36" s="17"/>
      <c r="C36" s="17"/>
      <c r="D36" s="17"/>
      <c r="E36" s="17"/>
      <c r="F36" s="18"/>
      <c r="G36" s="2"/>
      <c r="H36" s="2"/>
      <c r="I36" s="10">
        <v>119</v>
      </c>
      <c r="J36" s="2">
        <v>10</v>
      </c>
      <c r="K36" s="2">
        <v>19</v>
      </c>
      <c r="L36" s="2">
        <f t="shared" si="0"/>
        <v>0</v>
      </c>
      <c r="M36" s="2">
        <v>800</v>
      </c>
      <c r="N36" s="2">
        <v>10</v>
      </c>
      <c r="O36" s="2"/>
      <c r="P36" s="2"/>
      <c r="Q36" s="2"/>
      <c r="R36" s="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</row>
    <row r="37" spans="1:48" ht="18.75" x14ac:dyDescent="0.3">
      <c r="A37" s="42" t="s">
        <v>39</v>
      </c>
      <c r="B37" s="17"/>
      <c r="C37" s="17"/>
      <c r="D37" s="17"/>
      <c r="E37" s="17"/>
      <c r="F37" s="18"/>
      <c r="G37" s="2"/>
      <c r="H37" s="2"/>
      <c r="I37" s="10">
        <v>120</v>
      </c>
      <c r="J37" s="2">
        <v>10</v>
      </c>
      <c r="K37" s="2">
        <v>20</v>
      </c>
      <c r="L37" s="2">
        <f t="shared" si="0"/>
        <v>0</v>
      </c>
      <c r="M37" s="2">
        <v>800</v>
      </c>
      <c r="N37" s="2">
        <v>10</v>
      </c>
      <c r="O37" s="2"/>
      <c r="P37" s="2"/>
      <c r="Q37" s="2"/>
      <c r="R37" s="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</row>
    <row r="38" spans="1:48" x14ac:dyDescent="0.25">
      <c r="A38" s="45" t="s">
        <v>37</v>
      </c>
      <c r="B38" s="21"/>
      <c r="C38" s="21"/>
      <c r="D38" s="17"/>
      <c r="E38" s="17"/>
      <c r="F38" s="18"/>
      <c r="G38" s="2"/>
      <c r="H38" s="2"/>
      <c r="I38" s="10"/>
      <c r="J38" s="2"/>
      <c r="K38" s="2"/>
      <c r="L38" s="2"/>
      <c r="M38" s="2"/>
      <c r="N38" s="2"/>
      <c r="O38" s="2"/>
      <c r="P38" s="2"/>
      <c r="Q38" s="2"/>
      <c r="R38" s="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</row>
    <row r="39" spans="1:48" ht="15.75" thickBot="1" x14ac:dyDescent="0.3">
      <c r="A39" s="46" t="s">
        <v>38</v>
      </c>
      <c r="B39" s="47"/>
      <c r="C39" s="47"/>
      <c r="D39" s="30"/>
      <c r="E39" s="30"/>
      <c r="F39" s="31"/>
      <c r="G39" s="2"/>
      <c r="H39" s="2"/>
      <c r="I39" s="10">
        <v>121</v>
      </c>
      <c r="J39" s="2">
        <v>10</v>
      </c>
      <c r="K39" s="2">
        <v>21</v>
      </c>
      <c r="L39" s="2">
        <f t="shared" si="0"/>
        <v>0</v>
      </c>
      <c r="M39" s="2">
        <v>800</v>
      </c>
      <c r="N39" s="2">
        <v>10</v>
      </c>
      <c r="O39" s="2"/>
      <c r="P39" s="2"/>
      <c r="Q39" s="2"/>
      <c r="R39" s="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</row>
    <row r="40" spans="1:48" x14ac:dyDescent="0.25">
      <c r="A40" s="2"/>
      <c r="B40" s="2"/>
      <c r="C40" s="2"/>
      <c r="D40" s="2"/>
      <c r="E40" s="2"/>
      <c r="F40" s="2"/>
      <c r="G40" s="2"/>
      <c r="H40" s="2"/>
      <c r="I40" s="10">
        <v>21</v>
      </c>
      <c r="J40" s="2">
        <v>16</v>
      </c>
      <c r="K40" s="2">
        <v>1</v>
      </c>
      <c r="L40" s="2">
        <f t="shared" si="0"/>
        <v>0</v>
      </c>
      <c r="M40" s="2">
        <v>650</v>
      </c>
      <c r="N40" s="2">
        <v>11</v>
      </c>
      <c r="O40" s="2"/>
      <c r="P40" s="2"/>
      <c r="Q40" s="2"/>
      <c r="R40" s="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</row>
    <row r="41" spans="1:48" x14ac:dyDescent="0.25">
      <c r="A41" s="2"/>
      <c r="B41" s="2"/>
      <c r="C41" s="2"/>
      <c r="D41" s="2"/>
      <c r="E41" s="2"/>
      <c r="F41" s="2"/>
      <c r="G41" s="2"/>
      <c r="H41" s="2"/>
      <c r="I41" s="10">
        <v>22</v>
      </c>
      <c r="J41" s="2">
        <v>16</v>
      </c>
      <c r="K41" s="2">
        <v>2</v>
      </c>
      <c r="L41" s="2">
        <f t="shared" si="0"/>
        <v>0</v>
      </c>
      <c r="M41" s="2">
        <v>750</v>
      </c>
      <c r="N41" s="2">
        <v>11</v>
      </c>
      <c r="O41" s="2"/>
      <c r="P41" s="2"/>
      <c r="Q41" s="2"/>
      <c r="R41" s="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</row>
    <row r="42" spans="1:48" x14ac:dyDescent="0.25">
      <c r="A42" s="2"/>
      <c r="B42" s="2"/>
      <c r="C42" s="2"/>
      <c r="D42" s="2"/>
      <c r="E42" s="2"/>
      <c r="F42" s="2"/>
      <c r="G42" s="2"/>
      <c r="H42" s="2"/>
      <c r="I42" s="10">
        <v>23</v>
      </c>
      <c r="J42" s="2">
        <v>16</v>
      </c>
      <c r="K42" s="2">
        <v>3</v>
      </c>
      <c r="L42" s="2">
        <f t="shared" si="0"/>
        <v>0</v>
      </c>
      <c r="M42" s="2">
        <v>750</v>
      </c>
      <c r="N42" s="2">
        <v>11</v>
      </c>
      <c r="O42" s="2"/>
      <c r="P42" s="2"/>
      <c r="Q42" s="2"/>
      <c r="R42" s="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</row>
    <row r="43" spans="1:48" x14ac:dyDescent="0.25">
      <c r="A43" s="32"/>
      <c r="B43" s="32"/>
      <c r="C43" s="32"/>
      <c r="D43" s="32"/>
      <c r="E43" s="32"/>
      <c r="F43" s="32"/>
      <c r="G43" s="2"/>
      <c r="H43" s="2"/>
      <c r="I43" s="10">
        <v>24</v>
      </c>
      <c r="J43" s="2">
        <v>16</v>
      </c>
      <c r="K43" s="2">
        <v>4</v>
      </c>
      <c r="L43" s="2">
        <f t="shared" si="0"/>
        <v>0</v>
      </c>
      <c r="M43" s="2">
        <v>1000</v>
      </c>
      <c r="N43" s="2">
        <v>11</v>
      </c>
      <c r="O43" s="2"/>
      <c r="P43" s="2"/>
      <c r="Q43" s="2"/>
      <c r="R43" s="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</row>
    <row r="44" spans="1:48" x14ac:dyDescent="0.25">
      <c r="A44" s="32"/>
      <c r="B44" s="32"/>
      <c r="C44" s="32"/>
      <c r="D44" s="32"/>
      <c r="E44" s="32"/>
      <c r="F44" s="32"/>
      <c r="G44" s="2"/>
      <c r="H44" s="2"/>
      <c r="I44" s="10">
        <v>25</v>
      </c>
      <c r="J44" s="2">
        <v>14</v>
      </c>
      <c r="K44" s="2">
        <v>5</v>
      </c>
      <c r="L44" s="2">
        <f t="shared" si="0"/>
        <v>0</v>
      </c>
      <c r="M44" s="2">
        <v>1000</v>
      </c>
      <c r="N44" s="2">
        <v>10</v>
      </c>
      <c r="O44" s="2"/>
      <c r="P44" s="2"/>
      <c r="Q44" s="2"/>
      <c r="R44" s="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</row>
    <row r="45" spans="1:48" x14ac:dyDescent="0.25">
      <c r="A45" s="32"/>
      <c r="B45" s="32"/>
      <c r="C45" s="32"/>
      <c r="D45" s="32"/>
      <c r="E45" s="32"/>
      <c r="F45" s="32"/>
      <c r="G45" s="2"/>
      <c r="H45" s="2"/>
      <c r="I45" s="10">
        <v>26</v>
      </c>
      <c r="J45" s="2">
        <v>14</v>
      </c>
      <c r="K45" s="2">
        <v>6</v>
      </c>
      <c r="L45" s="2">
        <f t="shared" si="0"/>
        <v>0</v>
      </c>
      <c r="M45" s="2">
        <v>1100</v>
      </c>
      <c r="N45" s="2">
        <v>10</v>
      </c>
      <c r="O45" s="2"/>
      <c r="P45" s="2"/>
      <c r="Q45" s="2"/>
      <c r="R45" s="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</row>
    <row r="46" spans="1:48" x14ac:dyDescent="0.25">
      <c r="A46" s="32"/>
      <c r="B46" s="32"/>
      <c r="C46" s="32"/>
      <c r="D46" s="32"/>
      <c r="E46" s="32"/>
      <c r="F46" s="32"/>
      <c r="G46" s="2"/>
      <c r="H46" s="2"/>
      <c r="I46" s="10">
        <v>27</v>
      </c>
      <c r="J46" s="2">
        <v>14</v>
      </c>
      <c r="K46" s="2">
        <v>7</v>
      </c>
      <c r="L46" s="2">
        <f t="shared" si="0"/>
        <v>0</v>
      </c>
      <c r="M46" s="2">
        <v>1100</v>
      </c>
      <c r="N46" s="2">
        <v>10</v>
      </c>
      <c r="O46" s="2"/>
      <c r="P46" s="2"/>
      <c r="Q46" s="2"/>
      <c r="R46" s="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</row>
    <row r="47" spans="1:48" x14ac:dyDescent="0.25">
      <c r="A47" s="32"/>
      <c r="B47" s="32"/>
      <c r="C47" s="32"/>
      <c r="D47" s="32"/>
      <c r="E47" s="32"/>
      <c r="F47" s="32"/>
      <c r="G47" s="2"/>
      <c r="H47" s="2"/>
      <c r="I47" s="10">
        <v>28</v>
      </c>
      <c r="J47" s="2">
        <v>14</v>
      </c>
      <c r="K47" s="2">
        <v>8</v>
      </c>
      <c r="L47" s="2">
        <f t="shared" si="0"/>
        <v>0</v>
      </c>
      <c r="M47" s="2">
        <v>1100</v>
      </c>
      <c r="N47" s="2">
        <v>10</v>
      </c>
      <c r="O47" s="2"/>
      <c r="P47" s="2"/>
      <c r="Q47" s="2"/>
      <c r="R47" s="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</row>
    <row r="48" spans="1:48" x14ac:dyDescent="0.25">
      <c r="A48" s="32"/>
      <c r="B48" s="32"/>
      <c r="C48" s="32"/>
      <c r="D48" s="32"/>
      <c r="E48" s="32"/>
      <c r="F48" s="32"/>
      <c r="G48" s="2"/>
      <c r="H48" s="2"/>
      <c r="I48" s="10">
        <v>29</v>
      </c>
      <c r="J48" s="2">
        <v>14</v>
      </c>
      <c r="K48" s="2">
        <v>9</v>
      </c>
      <c r="L48" s="2">
        <f t="shared" si="0"/>
        <v>0</v>
      </c>
      <c r="M48" s="2">
        <v>1100</v>
      </c>
      <c r="N48" s="2">
        <v>10</v>
      </c>
      <c r="O48" s="2"/>
      <c r="P48" s="2"/>
      <c r="Q48" s="2"/>
      <c r="R48" s="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</row>
    <row r="49" spans="1:48" x14ac:dyDescent="0.25">
      <c r="A49" s="32"/>
      <c r="B49" s="32"/>
      <c r="C49" s="32"/>
      <c r="D49" s="32"/>
      <c r="E49" s="32"/>
      <c r="F49" s="32"/>
      <c r="G49" s="2"/>
      <c r="H49" s="2"/>
      <c r="I49" s="10">
        <v>210</v>
      </c>
      <c r="J49" s="2">
        <v>14</v>
      </c>
      <c r="K49" s="2">
        <v>10</v>
      </c>
      <c r="L49" s="2">
        <f t="shared" si="0"/>
        <v>0</v>
      </c>
      <c r="M49" s="2">
        <v>1100</v>
      </c>
      <c r="N49" s="2">
        <v>10</v>
      </c>
      <c r="O49" s="2"/>
      <c r="P49" s="2"/>
      <c r="Q49" s="2"/>
      <c r="R49" s="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</row>
    <row r="50" spans="1:48" x14ac:dyDescent="0.25">
      <c r="A50" s="32"/>
      <c r="B50" s="32"/>
      <c r="C50" s="32"/>
      <c r="D50" s="32"/>
      <c r="E50" s="32"/>
      <c r="F50" s="32"/>
      <c r="G50" s="2"/>
      <c r="H50" s="2"/>
      <c r="I50" s="10">
        <v>211</v>
      </c>
      <c r="J50" s="2">
        <v>14</v>
      </c>
      <c r="K50" s="2">
        <v>11</v>
      </c>
      <c r="L50" s="2">
        <f t="shared" si="0"/>
        <v>0</v>
      </c>
      <c r="M50" s="2">
        <v>1100</v>
      </c>
      <c r="N50" s="2">
        <v>10</v>
      </c>
      <c r="O50" s="2"/>
      <c r="P50" s="2"/>
      <c r="Q50" s="2"/>
      <c r="R50" s="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</row>
    <row r="51" spans="1:48" x14ac:dyDescent="0.25">
      <c r="A51" s="32"/>
      <c r="B51" s="32"/>
      <c r="C51" s="32"/>
      <c r="D51" s="32"/>
      <c r="E51" s="32"/>
      <c r="F51" s="32"/>
      <c r="G51" s="2"/>
      <c r="H51" s="2"/>
      <c r="I51" s="10">
        <v>212</v>
      </c>
      <c r="J51" s="2">
        <v>14</v>
      </c>
      <c r="K51" s="2">
        <v>12</v>
      </c>
      <c r="L51" s="2">
        <f t="shared" si="0"/>
        <v>0</v>
      </c>
      <c r="M51" s="2">
        <v>1100</v>
      </c>
      <c r="N51" s="2">
        <v>10</v>
      </c>
      <c r="O51" s="2"/>
      <c r="P51" s="2"/>
      <c r="Q51" s="2"/>
      <c r="R51" s="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</row>
    <row r="52" spans="1:48" x14ac:dyDescent="0.25">
      <c r="A52" s="32"/>
      <c r="B52" s="32"/>
      <c r="C52" s="32"/>
      <c r="D52" s="32"/>
      <c r="E52" s="32"/>
      <c r="F52" s="32"/>
      <c r="G52" s="2"/>
      <c r="H52" s="2"/>
      <c r="I52" s="10">
        <v>213</v>
      </c>
      <c r="J52" s="2">
        <v>14</v>
      </c>
      <c r="K52" s="2">
        <v>13</v>
      </c>
      <c r="L52" s="2">
        <f t="shared" si="0"/>
        <v>0</v>
      </c>
      <c r="M52" s="2">
        <v>1100</v>
      </c>
      <c r="N52" s="2">
        <v>10</v>
      </c>
      <c r="O52" s="2"/>
      <c r="P52" s="2"/>
      <c r="Q52" s="2"/>
      <c r="R52" s="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</row>
    <row r="53" spans="1:48" x14ac:dyDescent="0.25">
      <c r="A53" s="32"/>
      <c r="B53" s="32"/>
      <c r="C53" s="32"/>
      <c r="D53" s="32"/>
      <c r="E53" s="32"/>
      <c r="F53" s="32"/>
      <c r="G53" s="2"/>
      <c r="H53" s="2"/>
      <c r="I53" s="10">
        <v>214</v>
      </c>
      <c r="J53" s="2">
        <v>14</v>
      </c>
      <c r="K53" s="2">
        <v>14</v>
      </c>
      <c r="L53" s="2">
        <f t="shared" si="0"/>
        <v>0</v>
      </c>
      <c r="M53" s="2">
        <v>1100</v>
      </c>
      <c r="N53" s="2">
        <v>10</v>
      </c>
      <c r="O53" s="2"/>
      <c r="P53" s="2"/>
      <c r="Q53" s="2"/>
      <c r="R53" s="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</row>
    <row r="54" spans="1:48" x14ac:dyDescent="0.25">
      <c r="A54" s="32"/>
      <c r="B54" s="32"/>
      <c r="C54" s="32"/>
      <c r="D54" s="32"/>
      <c r="E54" s="32"/>
      <c r="F54" s="32"/>
      <c r="G54" s="2"/>
      <c r="H54" s="2"/>
      <c r="I54" s="10">
        <v>215</v>
      </c>
      <c r="J54" s="2">
        <v>14</v>
      </c>
      <c r="K54" s="2">
        <v>15</v>
      </c>
      <c r="L54" s="2">
        <f t="shared" si="0"/>
        <v>0</v>
      </c>
      <c r="M54" s="2">
        <v>1100</v>
      </c>
      <c r="N54" s="2">
        <v>10</v>
      </c>
      <c r="O54" s="2"/>
      <c r="P54" s="2"/>
      <c r="Q54" s="2"/>
      <c r="R54" s="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</row>
    <row r="55" spans="1:48" x14ac:dyDescent="0.25">
      <c r="A55" s="32"/>
      <c r="B55" s="32"/>
      <c r="C55" s="32"/>
      <c r="D55" s="32"/>
      <c r="E55" s="32"/>
      <c r="F55" s="32"/>
      <c r="G55" s="2"/>
      <c r="H55" s="2"/>
      <c r="I55" s="10">
        <v>216</v>
      </c>
      <c r="J55" s="2">
        <v>14</v>
      </c>
      <c r="K55" s="2">
        <v>16</v>
      </c>
      <c r="L55" s="2">
        <f t="shared" si="0"/>
        <v>0</v>
      </c>
      <c r="M55" s="2">
        <v>1100</v>
      </c>
      <c r="N55" s="2">
        <v>10</v>
      </c>
      <c r="O55" s="2"/>
      <c r="P55" s="2"/>
      <c r="Q55" s="2"/>
      <c r="R55" s="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</row>
    <row r="56" spans="1:48" x14ac:dyDescent="0.25">
      <c r="A56" s="32"/>
      <c r="B56" s="32"/>
      <c r="C56" s="32"/>
      <c r="D56" s="32"/>
      <c r="E56" s="32"/>
      <c r="F56" s="32"/>
      <c r="G56" s="2"/>
      <c r="H56" s="2"/>
      <c r="I56" s="10">
        <v>217</v>
      </c>
      <c r="J56" s="2">
        <v>14</v>
      </c>
      <c r="K56" s="2">
        <v>17</v>
      </c>
      <c r="L56" s="2">
        <f t="shared" si="0"/>
        <v>0</v>
      </c>
      <c r="M56" s="2">
        <v>1100</v>
      </c>
      <c r="N56" s="2">
        <v>10</v>
      </c>
      <c r="O56" s="2"/>
      <c r="P56" s="2"/>
      <c r="Q56" s="2"/>
      <c r="R56" s="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</row>
    <row r="57" spans="1:48" x14ac:dyDescent="0.25">
      <c r="A57" s="32"/>
      <c r="B57" s="32"/>
      <c r="C57" s="32"/>
      <c r="D57" s="32"/>
      <c r="E57" s="32"/>
      <c r="F57" s="32"/>
      <c r="G57" s="2"/>
      <c r="H57" s="2"/>
      <c r="I57" s="10">
        <v>218</v>
      </c>
      <c r="J57" s="2">
        <v>14</v>
      </c>
      <c r="K57" s="2">
        <v>18</v>
      </c>
      <c r="L57" s="2">
        <f t="shared" si="0"/>
        <v>0</v>
      </c>
      <c r="M57" s="2">
        <v>1100</v>
      </c>
      <c r="N57" s="2">
        <v>10</v>
      </c>
      <c r="O57" s="2"/>
      <c r="P57" s="2"/>
      <c r="Q57" s="2"/>
      <c r="R57" s="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</row>
    <row r="58" spans="1:48" x14ac:dyDescent="0.25">
      <c r="A58" s="32"/>
      <c r="B58" s="32"/>
      <c r="C58" s="32"/>
      <c r="D58" s="32"/>
      <c r="E58" s="32"/>
      <c r="F58" s="32"/>
      <c r="G58" s="2"/>
      <c r="H58" s="2"/>
      <c r="I58" s="10">
        <v>219</v>
      </c>
      <c r="J58" s="2">
        <v>14</v>
      </c>
      <c r="K58" s="2">
        <v>19</v>
      </c>
      <c r="L58" s="2">
        <f t="shared" si="0"/>
        <v>0</v>
      </c>
      <c r="M58" s="2">
        <v>1100</v>
      </c>
      <c r="N58" s="2">
        <v>10</v>
      </c>
      <c r="O58" s="2"/>
      <c r="P58" s="2"/>
      <c r="Q58" s="2"/>
      <c r="R58" s="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</row>
    <row r="59" spans="1:48" x14ac:dyDescent="0.25">
      <c r="A59" s="32"/>
      <c r="B59" s="32"/>
      <c r="C59" s="32"/>
      <c r="D59" s="32"/>
      <c r="E59" s="32"/>
      <c r="F59" s="32"/>
      <c r="I59" s="10">
        <v>220</v>
      </c>
      <c r="J59" s="2">
        <v>14</v>
      </c>
      <c r="K59" s="2">
        <v>20</v>
      </c>
      <c r="L59" s="2">
        <f t="shared" si="0"/>
        <v>0</v>
      </c>
      <c r="M59" s="2">
        <v>1100</v>
      </c>
      <c r="N59" s="2">
        <v>10</v>
      </c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</row>
    <row r="60" spans="1:48" x14ac:dyDescent="0.25">
      <c r="A60" s="32"/>
      <c r="B60" s="32"/>
      <c r="C60" s="32"/>
      <c r="D60" s="32"/>
      <c r="E60" s="32"/>
      <c r="F60" s="32"/>
      <c r="I60" s="10">
        <v>221</v>
      </c>
      <c r="J60" s="2">
        <v>14</v>
      </c>
      <c r="K60" s="2">
        <v>21</v>
      </c>
      <c r="L60" s="2">
        <f t="shared" si="0"/>
        <v>0</v>
      </c>
      <c r="M60" s="2">
        <v>1100</v>
      </c>
      <c r="N60" s="2">
        <v>10</v>
      </c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</row>
    <row r="61" spans="1:48" x14ac:dyDescent="0.25">
      <c r="A61" s="32"/>
      <c r="B61" s="32"/>
      <c r="C61" s="32"/>
      <c r="D61" s="32"/>
      <c r="E61" s="32"/>
      <c r="F61" s="32"/>
      <c r="I61" s="2"/>
      <c r="J61" s="2"/>
      <c r="K61" s="2"/>
      <c r="L61" s="2"/>
      <c r="M61" s="2"/>
      <c r="N61" s="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</row>
    <row r="62" spans="1:48" x14ac:dyDescent="0.25">
      <c r="A62" s="32"/>
      <c r="B62" s="32"/>
      <c r="C62" s="32"/>
      <c r="D62" s="32"/>
      <c r="E62" s="32"/>
      <c r="F62" s="32"/>
      <c r="I62" s="2"/>
      <c r="J62" s="2"/>
      <c r="K62" s="2"/>
      <c r="L62" s="2"/>
      <c r="M62" s="2"/>
      <c r="N62" s="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</row>
    <row r="63" spans="1:48" x14ac:dyDescent="0.25">
      <c r="A63" s="32"/>
      <c r="B63" s="32"/>
      <c r="C63" s="32"/>
      <c r="D63" s="32"/>
      <c r="E63" s="32"/>
      <c r="F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</row>
    <row r="64" spans="1:48" x14ac:dyDescent="0.25"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</row>
    <row r="65" spans="19:48" x14ac:dyDescent="0.25"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</row>
    <row r="66" spans="19:48" x14ac:dyDescent="0.25"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</row>
    <row r="67" spans="19:48" x14ac:dyDescent="0.25"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</row>
    <row r="68" spans="19:48" x14ac:dyDescent="0.25"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</row>
    <row r="69" spans="19:48" x14ac:dyDescent="0.25">
      <c r="U69" s="32"/>
    </row>
  </sheetData>
  <sheetProtection algorithmName="SHA-512" hashValue="Fofvi3KwZI9yzv/PrKgELcGOgO3b3DiUzDhcWvkwPpIsoBu91HBZi/0R7ltyEHILvrLV/zHbO/Q6b3tucMuYNg==" saltValue="YS/cOxHyKoWUVDJApbcSEw==" spinCount="100000" sheet="1" objects="1" scenarios="1"/>
  <mergeCells count="3">
    <mergeCell ref="B9:C9"/>
    <mergeCell ref="B10:C10"/>
    <mergeCell ref="A7:F7"/>
  </mergeCells>
  <dataValidations count="2">
    <dataValidation type="list" allowBlank="1" showInputMessage="1" showErrorMessage="1" sqref="B25:B27 R25 B29" xr:uid="{44BE0B85-E5AC-4F6D-A507-A65F7C9C10C5}">
      <formula1>"Ja, Nein"</formula1>
    </dataValidation>
    <dataValidation type="list" allowBlank="1" showInputMessage="1" showErrorMessage="1" sqref="B13" xr:uid="{21F2D4C2-F39A-453D-BBF4-F8B5BDED6156}">
      <formula1>"1, 2"</formula1>
    </dataValidation>
  </dataValidation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Preisrechner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Heinz Hug</dc:creator>
  <cp:lastModifiedBy>Heinz Hug</cp:lastModifiedBy>
  <cp:lastPrinted>2022-10-31T18:59:45Z</cp:lastPrinted>
  <dcterms:created xsi:type="dcterms:W3CDTF">2021-01-18T14:36:36Z</dcterms:created>
  <dcterms:modified xsi:type="dcterms:W3CDTF">2022-11-19T11:02:09Z</dcterms:modified>
</cp:coreProperties>
</file>